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hi10-my.sharepoint.com/personal/thill_amphi_com/Documents/Projects/Adjacent Ways/AHS/Staff Parking Lot/AW Staff Parking Lot Fire Lane/"/>
    </mc:Choice>
  </mc:AlternateContent>
  <xr:revisionPtr revIDLastSave="0" documentId="8_{2127BCCA-4994-44C9-B189-BC396C26F2AE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4" i="1" l="1"/>
  <c r="D197" i="1"/>
  <c r="D194" i="1"/>
  <c r="D195" i="1"/>
  <c r="D188" i="1"/>
  <c r="D187" i="1"/>
  <c r="D32" i="1"/>
  <c r="D23" i="1"/>
  <c r="D22" i="1"/>
  <c r="E23" i="1"/>
  <c r="E188" i="1"/>
  <c r="E197" i="1"/>
  <c r="E195" i="1"/>
  <c r="E194" i="1"/>
  <c r="E187" i="1"/>
  <c r="E22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<sst xmlns="http://schemas.openxmlformats.org/spreadsheetml/2006/main" count="403" uniqueCount="390">
  <si>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</si>
  <si>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</si>
  <si>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</si>
  <si>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</si>
  <si>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</si>
  <si>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</si>
  <si>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</si>
  <si>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</si>
  <si>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</si>
  <si>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</si>
  <si>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</si>
  <si>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</si>
  <si>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</si>
  <si>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</si>
  <si>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</si>
  <si>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</si>
  <si>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</si>
  <si>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</si>
  <si>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</si>
  <si>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</si>
  <si>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</si>
  <si>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</si>
  <si>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</si>
  <si>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</si>
  <si>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</si>
  <si>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</si>
  <si>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</si>
  <si>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</si>
  <si>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</si>
  <si>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</si>
  <si>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</si>
  <si>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</si>
  <si>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</si>
  <si>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</si>
  <si>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</si>
  <si>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</si>
  <si>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</si>
  <si>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</si>
  <si>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</si>
  <si>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</si>
  <si>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</si>
  <si>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</si>
  <si>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</si>
  <si>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</si>
  <si>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</si>
  <si>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</si>
  <si>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</si>
  <si>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</si>
  <si>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</si>
  <si>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</si>
  <si>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</si>
  <si>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</si>
  <si>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</si>
  <si>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</si>
  <si>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</si>
  <si>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</si>
  <si>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</si>
  <si>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</si>
  <si>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</si>
  <si>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</si>
  <si>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</si>
  <si>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</si>
  <si>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</si>
  <si>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</si>
  <si>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</si>
  <si>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</si>
  <si>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</si>
  <si>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</si>
  <si>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</si>
  <si>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</si>
  <si>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</si>
  <si>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</si>
  <si>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</si>
  <si>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</si>
  <si>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</si>
  <si>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</si>
  <si>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</si>
  <si>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</si>
  <si>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</si>
  <si>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</si>
  <si>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</si>
  <si>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</si>
  <si>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</si>
  <si>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</si>
  <si>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</si>
  <si>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</si>
  <si>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</si>
  <si>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</si>
  <si>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</si>
  <si>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</si>
  <si>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</si>
  <si>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</si>
  <si>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</si>
  <si>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</si>
  <si>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</si>
  <si>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</si>
  <si>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</si>
  <si>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</si>
  <si>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</si>
  <si>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</si>
  <si>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</si>
  <si>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</si>
  <si>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</si>
  <si>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</si>
  <si>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</si>
  <si>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</si>
  <si>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</si>
  <si>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</si>
  <si>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</si>
  <si>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</si>
  <si>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</si>
  <si>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</si>
  <si>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</si>
  <si>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</si>
  <si>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</si>
  <si>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</si>
  <si>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</si>
  <si>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</si>
  <si>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</si>
  <si>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</si>
  <si>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</si>
  <si>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</si>
  <si>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</si>
  <si>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</si>
  <si>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</si>
  <si>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</si>
  <si>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</si>
  <si>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</si>
  <si>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</si>
  <si>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</si>
  <si>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</si>
  <si>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</si>
  <si>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</si>
  <si>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</si>
  <si>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</si>
  <si>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</si>
  <si>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</si>
  <si>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</si>
  <si>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</si>
  <si>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</si>
  <si>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</si>
  <si>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</si>
  <si>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</si>
  <si>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</si>
  <si>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</si>
  <si>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</si>
  <si>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</si>
  <si>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</si>
  <si>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</si>
  <si>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</si>
  <si>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</si>
  <si>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</si>
  <si>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</si>
  <si>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</si>
  <si>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</si>
  <si>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</si>
  <si>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</si>
  <si>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</si>
  <si>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</si>
  <si>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</si>
  <si>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</si>
  <si>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</si>
  <si>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</si>
  <si>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</si>
  <si>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</si>
  <si>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</si>
  <si>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</si>
  <si>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</si>
  <si>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</si>
  <si>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</si>
  <si>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</si>
  <si>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</si>
  <si>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</si>
  <si>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</si>
  <si>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</si>
  <si>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</si>
  <si>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</si>
  <si>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</si>
  <si>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</si>
  <si>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</si>
  <si>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</si>
  <si>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</si>
  <si>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</si>
  <si>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</si>
  <si>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</si>
  <si>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</si>
  <si>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</si>
  <si>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</si>
  <si>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</si>
  <si>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</si>
  <si>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</si>
  <si>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</si>
  <si>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</si>
  <si>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</si>
  <si>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</si>
  <si>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</si>
  <si>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</si>
  <si>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</si>
  <si>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</si>
  <si>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</si>
  <si>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</si>
  <si>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</si>
  <si>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</si>
  <si>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</si>
  <si>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</si>
  <si>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</si>
  <si>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</si>
  <si>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</si>
  <si>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</si>
  <si>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</si>
  <si>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</si>
  <si>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</si>
  <si>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</si>
  <si>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</si>
  <si>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</si>
  <si>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</si>
  <si>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</si>
  <si>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</si>
  <si>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</si>
  <si>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</si>
  <si>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</si>
  <si>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</si>
  <si>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</si>
  <si>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</si>
  <si>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</si>
  <si>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</si>
  <si>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</si>
  <si>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</si>
  <si>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</si>
  <si>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</si>
  <si>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</si>
  <si>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</si>
  <si>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</si>
  <si>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</si>
  <si>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</si>
  <si>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</si>
  <si>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</si>
  <si>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</si>
  <si>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</si>
  <si>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</si>
  <si>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</si>
  <si>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</si>
  <si>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</si>
  <si>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</si>
  <si>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</si>
  <si>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</si>
  <si>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</si>
  <si>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</si>
  <si>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</si>
  <si>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</si>
  <si>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</si>
  <si>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</si>
  <si>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</si>
  <si>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</si>
  <si>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</si>
  <si>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</si>
  <si>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</si>
  <si>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</si>
  <si>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</si>
  <si>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</si>
  <si>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</si>
  <si>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</si>
  <si>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</si>
  <si>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</si>
  <si>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</si>
  <si>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</si>
  <si>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</si>
  <si>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</si>
  <si>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</si>
  <si>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</si>
  <si>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</si>
  <si>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</si>
  <si>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</si>
  <si>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</si>
  <si>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</si>
  <si>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</si>
  <si>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</si>
  <si>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</si>
  <si>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</si>
  <si>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</si>
  <si>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</si>
  <si>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</si>
  <si>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</si>
  <si>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</si>
  <si>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</si>
  <si>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</si>
  <si>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</si>
  <si>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</si>
  <si>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</si>
  <si>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</si>
  <si>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</si>
  <si>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</si>
  <si>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</si>
  <si>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</si>
  <si>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</si>
  <si>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</si>
  <si>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</si>
  <si>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</si>
  <si>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</si>
  <si>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</si>
  <si>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</si>
  <si>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</si>
  <si>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</si>
  <si>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</si>
  <si>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</si>
  <si>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</si>
  <si>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</si>
  <si>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</si>
  <si>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</si>
  <si>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</si>
  <si>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</si>
  <si>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</si>
  <si>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</si>
  <si>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</si>
  <si>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</si>
  <si>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</si>
  <si>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</si>
  <si>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</si>
  <si>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</si>
  <si>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</si>
  <si>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</si>
  <si>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</si>
  <si>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</si>
  <si>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</si>
  <si>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</si>
  <si>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</si>
  <si>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</si>
  <si>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</si>
  <si>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</si>
  <si>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</si>
  <si>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</si>
  <si>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</si>
  <si>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</si>
  <si>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</si>
  <si>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</si>
  <si>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</si>
  <si>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</si>
  <si>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</si>
  <si>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</si>
  <si>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</si>
  <si>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</si>
  <si>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</si>
  <si>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</si>
  <si>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</si>
  <si>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</si>
  <si>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</si>
  <si>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</si>
  <si>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</si>
  <si>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</si>
  <si>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</si>
  <si>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</si>
  <si>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</si>
  <si>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</si>
  <si>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</si>
  <si>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</si>
  <si>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</si>
  <si>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</si>
  <si>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</si>
  <si>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</si>
  <si>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</si>
  <si>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</si>
  <si>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</si>
  <si>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</si>
  <si>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</si>
  <si>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</si>
  <si>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</si>
  <si>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</si>
  <si>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</si>
  <si>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</si>
  <si>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</si>
  <si>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</si>
  <si>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</si>
  <si>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</si>
  <si>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</si>
  <si>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</si>
  <si>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</si>
  <si>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</si>
  <si>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</si>
  <si>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</si>
  <si>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</si>
  <si>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</si>
  <si>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</si>
  <si>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</si>
  <si>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</si>
  <si>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</si>
  <si>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Amphitheater USD</t>
  </si>
  <si>
    <t>Pima</t>
  </si>
  <si>
    <t>N/A</t>
  </si>
  <si>
    <t>Copper State Pavement Inc.</t>
  </si>
  <si>
    <t>4018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</si>
</sst>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D215" sqref="D215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381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385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386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389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387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388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>
        <f>1480</f>
        <v>1480</v>
      </c>
      <c r="E22" s="135">
        <f>1570.16</f>
        <v>1570.16</v>
      </c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>
        <f>953.06+20773.5+47.96+480+839.18+9195.15+2008.95</f>
        <v>34297.799999999996</v>
      </c>
      <c r="E23" s="135">
        <f>1011.11+16034.4+50.89+66+890.3+6946.8+1520.4</f>
        <v>26519.899999999998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35777.799999999996</v>
      </c>
      <c r="E25" s="35">
        <f>SUM(E22:E24)</f>
        <v>28090.059999999998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>
        <f>177.52+3120+3120</f>
        <v>6417.52</v>
      </c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6417.52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f>1198.82+4403.7</f>
        <v>5602.5199999999995</v>
      </c>
      <c r="E187" s="135">
        <f>1271.86+3316.5</f>
        <v>4588.3599999999997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>
        <f>839.18+5656.5</f>
        <v>6495.68</v>
      </c>
      <c r="E188" s="135">
        <f>890.3+4899.4</f>
        <v>5789.7</v>
      </c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12098.2</v>
      </c>
      <c r="E190" s="93">
        <f>SUM(E187:E189)</f>
        <v>10378.06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f>953.06+61376.25+150+1000+750+4600</f>
        <v>68829.31</v>
      </c>
      <c r="E194" s="135">
        <f>1011.11+46321.6+1168.44+572.9+827.52+159.15+1060.96+1591.4+9548.1</f>
        <v>62261.18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>
        <f>1700+496.08</f>
        <v>2196.08</v>
      </c>
      <c r="E195" s="135">
        <f>1803.54+526.56</f>
        <v>2330.1</v>
      </c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>
        <f>180+682.64+74.72+820</f>
        <v>1757.3600000000001</v>
      </c>
      <c r="E197" s="135">
        <f>95.49+206.25+516.6+182.24</f>
        <v>1000.58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72782.75</v>
      </c>
      <c r="E203" s="93">
        <f>SUM(E192:E202)</f>
        <v>65591.86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127076.26999999999</v>
      </c>
      <c r="E212" s="41">
        <f>SUM(E20,E25,E33,E41,E48,E55,E71,E83,E98,E113,E127,E135,E141,E146,E149,E157,E165,E168,E174,E180,E185,E190,E203,E211)</f>
        <v>104059.98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f>12707.63</f>
        <v>12707.63</v>
      </c>
      <c r="E214" s="163">
        <v>10406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12707.63</v>
      </c>
      <c r="E221" s="27">
        <f>SUM(E213:E220)</f>
        <v>10406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139783.9</v>
      </c>
      <c r="E222" s="240">
        <f>E212+E221</f>
        <v>114465.98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254249.88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114465.98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Hill, Tracy</cp:lastModifiedBy>
  <cp:lastPrinted>2021-02-17T03:49:12Z</cp:lastPrinted>
  <dcterms:created xsi:type="dcterms:W3CDTF">2006-08-31T18:48:44Z</dcterms:created>
  <dcterms:modified xsi:type="dcterms:W3CDTF">2025-04-01T23:05:35Z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